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renlove\Documents\Brostocks\"/>
    </mc:Choice>
  </mc:AlternateContent>
  <xr:revisionPtr revIDLastSave="0" documentId="8_{D51CE4AD-411B-44E6-AF8F-FD8A27BA23D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4" i="1" l="1"/>
  <c r="B14" i="1"/>
  <c r="A14" i="1"/>
  <c r="I12" i="1" s="1"/>
  <c r="E14" i="1" l="1"/>
  <c r="E12" i="1"/>
  <c r="E8" i="1"/>
  <c r="E4" i="1"/>
  <c r="M3" i="1"/>
  <c r="M7" i="1"/>
  <c r="M11" i="1"/>
  <c r="Q10" i="1"/>
  <c r="Q12" i="1"/>
  <c r="E11" i="1"/>
  <c r="M4" i="1"/>
  <c r="M8" i="1"/>
  <c r="M12" i="1"/>
  <c r="I3" i="1"/>
  <c r="I6" i="1"/>
  <c r="I8" i="1"/>
  <c r="I10" i="1"/>
  <c r="Q4" i="1"/>
  <c r="Q7" i="1"/>
  <c r="Q9" i="1"/>
  <c r="C14" i="1"/>
  <c r="E10" i="1"/>
  <c r="E6" i="1"/>
  <c r="M5" i="1"/>
  <c r="M9" i="1"/>
  <c r="I5" i="1"/>
  <c r="Q6" i="1"/>
  <c r="Q11" i="1"/>
  <c r="E7" i="1"/>
  <c r="E3" i="1"/>
  <c r="E9" i="1"/>
  <c r="E5" i="1"/>
  <c r="M6" i="1"/>
  <c r="M10" i="1"/>
  <c r="I4" i="1"/>
  <c r="I7" i="1"/>
  <c r="I9" i="1"/>
  <c r="I11" i="1"/>
  <c r="Q3" i="1"/>
  <c r="Q5" i="1"/>
  <c r="Q8" i="1"/>
  <c r="P12" i="1" l="1"/>
  <c r="R12" i="1" s="1"/>
  <c r="P10" i="1"/>
  <c r="R10" i="1" s="1"/>
  <c r="L4" i="1"/>
  <c r="N4" i="1" s="1"/>
  <c r="L8" i="1"/>
  <c r="N8" i="1" s="1"/>
  <c r="L12" i="1"/>
  <c r="N12" i="1" s="1"/>
  <c r="D7" i="1"/>
  <c r="F7" i="1" s="1"/>
  <c r="D11" i="1"/>
  <c r="F11" i="1" s="1"/>
  <c r="D5" i="1"/>
  <c r="F5" i="1" s="1"/>
  <c r="L3" i="1"/>
  <c r="P8" i="1"/>
  <c r="R8" i="1" s="1"/>
  <c r="P5" i="1"/>
  <c r="H11" i="1"/>
  <c r="J11" i="1" s="1"/>
  <c r="H9" i="1"/>
  <c r="J9" i="1" s="1"/>
  <c r="H7" i="1"/>
  <c r="J7" i="1" s="1"/>
  <c r="H4" i="1"/>
  <c r="J4" i="1" s="1"/>
  <c r="N3" i="1"/>
  <c r="L5" i="1"/>
  <c r="N5" i="1" s="1"/>
  <c r="L9" i="1"/>
  <c r="N9" i="1" s="1"/>
  <c r="D4" i="1"/>
  <c r="F4" i="1" s="1"/>
  <c r="D8" i="1"/>
  <c r="F8" i="1" s="1"/>
  <c r="D12" i="1"/>
  <c r="F12" i="1" s="1"/>
  <c r="P3" i="1"/>
  <c r="R3" i="1" s="1"/>
  <c r="P11" i="1"/>
  <c r="R11" i="1" s="1"/>
  <c r="P6" i="1"/>
  <c r="R6" i="1" s="1"/>
  <c r="H5" i="1"/>
  <c r="J5" i="1" s="1"/>
  <c r="L6" i="1"/>
  <c r="N6" i="1" s="1"/>
  <c r="L10" i="1"/>
  <c r="N10" i="1" s="1"/>
  <c r="D9" i="1"/>
  <c r="F9" i="1" s="1"/>
  <c r="D3" i="1"/>
  <c r="F3" i="1" s="1"/>
  <c r="P9" i="1"/>
  <c r="R9" i="1" s="1"/>
  <c r="P7" i="1"/>
  <c r="R7" i="1" s="1"/>
  <c r="R5" i="1"/>
  <c r="P4" i="1"/>
  <c r="R4" i="1" s="1"/>
  <c r="H12" i="1"/>
  <c r="J12" i="1" s="1"/>
  <c r="H10" i="1"/>
  <c r="J10" i="1" s="1"/>
  <c r="H8" i="1"/>
  <c r="J8" i="1" s="1"/>
  <c r="H6" i="1"/>
  <c r="J6" i="1" s="1"/>
  <c r="H3" i="1"/>
  <c r="J3" i="1" s="1"/>
  <c r="L7" i="1"/>
  <c r="N7" i="1" s="1"/>
  <c r="L11" i="1"/>
  <c r="N11" i="1" s="1"/>
  <c r="D6" i="1"/>
  <c r="F6" i="1" s="1"/>
  <c r="D10" i="1"/>
  <c r="F10" i="1" s="1"/>
</calcChain>
</file>

<file path=xl/sharedStrings.xml><?xml version="1.0" encoding="utf-8"?>
<sst xmlns="http://schemas.openxmlformats.org/spreadsheetml/2006/main" count="13" uniqueCount="13">
  <si>
    <t>Qty</t>
    <phoneticPr fontId="5" type="noConversion"/>
  </si>
  <si>
    <t>Buy Price</t>
    <phoneticPr fontId="5" type="noConversion"/>
  </si>
  <si>
    <t>Loss</t>
    <phoneticPr fontId="5" type="noConversion"/>
  </si>
  <si>
    <t>%Change</t>
    <phoneticPr fontId="5" type="noConversion"/>
  </si>
  <si>
    <t>Net Liq</t>
    <phoneticPr fontId="5" type="noConversion"/>
  </si>
  <si>
    <t>Opt Price</t>
    <phoneticPr fontId="5" type="noConversion"/>
  </si>
  <si>
    <t>Net Loss</t>
    <phoneticPr fontId="5" type="noConversion"/>
  </si>
  <si>
    <t>Gain</t>
    <phoneticPr fontId="5" type="noConversion"/>
  </si>
  <si>
    <t>Avg</t>
    <phoneticPr fontId="5" type="noConversion"/>
  </si>
  <si>
    <t>Contracts</t>
    <phoneticPr fontId="5" type="noConversion"/>
  </si>
  <si>
    <t>Net Liq</t>
    <phoneticPr fontId="5" type="noConversion"/>
  </si>
  <si>
    <t>Fees</t>
    <phoneticPr fontId="5" type="noConversion"/>
  </si>
  <si>
    <t>B/E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</si>
</sst>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14">
    <font>
      <sz val="11"/>
      <color theme="1"/>
      <name val="Calibri"/>
      <family val="2"/>
      <charset val="134"/>
      <scheme val="minor"/>
    </font>
    <font>
      <sz val="11"/>
      <color theme="1"/>
      <name val="Calibri"/>
      <family val="2"/>
      <charset val="134"/>
      <scheme val="minor"/>
    </font>
    <font>
      <sz val="11"/>
      <color rgb="FF006100"/>
      <name val="Calibri"/>
      <family val="2"/>
      <charset val="134"/>
      <scheme val="minor"/>
    </font>
    <font>
      <sz val="11"/>
      <color rgb="FF9C0006"/>
      <name val="Calibri"/>
      <family val="2"/>
      <charset val="134"/>
      <scheme val="minor"/>
    </font>
    <font>
      <b/>
      <sz val="11"/>
      <color theme="0"/>
      <name val="Calibri"/>
      <family val="2"/>
      <charset val="134"/>
      <scheme val="minor"/>
    </font>
    <font>
      <sz val="9"/>
      <name val="Calibri"/>
      <family val="2"/>
      <charset val="134"/>
      <scheme val="minor"/>
    </font>
    <font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20"/>
      <color rgb="FF9C0006"/>
      <name val="Calibri"/>
      <family val="2"/>
    </font>
    <font>
      <b/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20"/>
      <color rgb="FF006100"/>
      <name val="Calibri"/>
      <family val="2"/>
    </font>
    <font>
      <b/>
      <i/>
      <sz val="11"/>
      <color rgb="FF006100"/>
      <name val="Calibri"/>
      <family val="2"/>
    </font>
    <font>
      <b/>
      <i/>
      <sz val="11"/>
      <color rgb="FF9C0006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theme="9" tint="0.79998168889431442"/>
        <bgColor indexed="65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/>
      <bottom style="double">
        <color rgb="FF3F3F3F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4" borderId="1" applyNumberFormat="0" applyAlignment="0" applyProtection="0">
      <alignment vertical="center"/>
    </xf>
    <xf numFmtId="0" fontId="1" fillId="5" borderId="0" applyNumberFormat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6" fillId="0" borderId="0" xfId="0" applyFont="1">
      <alignment vertical="center"/>
    </xf>
    <xf numFmtId="0" fontId="7" fillId="4" borderId="1" xfId="5" applyFont="1">
      <alignment vertical="center"/>
    </xf>
    <xf numFmtId="44" fontId="7" fillId="4" borderId="1" xfId="5" applyNumberFormat="1" applyFont="1">
      <alignment vertical="center"/>
    </xf>
    <xf numFmtId="0" fontId="7" fillId="4" borderId="3" xfId="5" applyFont="1" applyBorder="1">
      <alignment vertical="center"/>
    </xf>
    <xf numFmtId="44" fontId="6" fillId="5" borderId="4" xfId="6" applyNumberFormat="1" applyFont="1" applyBorder="1">
      <alignment vertical="center"/>
    </xf>
    <xf numFmtId="44" fontId="6" fillId="5" borderId="5" xfId="6" applyNumberFormat="1" applyFont="1" applyBorder="1">
      <alignment vertical="center"/>
    </xf>
    <xf numFmtId="0" fontId="6" fillId="5" borderId="6" xfId="6" applyFont="1" applyBorder="1">
      <alignment vertical="center"/>
    </xf>
    <xf numFmtId="0" fontId="6" fillId="5" borderId="2" xfId="6" applyFont="1" applyBorder="1">
      <alignment vertical="center"/>
    </xf>
    <xf numFmtId="0" fontId="6" fillId="5" borderId="7" xfId="6" applyFont="1" applyBorder="1">
      <alignment vertical="center"/>
    </xf>
    <xf numFmtId="0" fontId="6" fillId="5" borderId="4" xfId="6" applyFont="1" applyBorder="1">
      <alignment vertical="center"/>
    </xf>
    <xf numFmtId="0" fontId="6" fillId="5" borderId="5" xfId="6" applyFont="1" applyBorder="1">
      <alignment vertical="center"/>
    </xf>
    <xf numFmtId="0" fontId="9" fillId="3" borderId="12" xfId="4" applyFont="1" applyBorder="1">
      <alignment vertical="center"/>
    </xf>
    <xf numFmtId="0" fontId="9" fillId="3" borderId="13" xfId="4" applyFont="1" applyBorder="1">
      <alignment vertical="center"/>
    </xf>
    <xf numFmtId="0" fontId="9" fillId="3" borderId="14" xfId="4" applyFont="1" applyBorder="1">
      <alignment vertical="center"/>
    </xf>
    <xf numFmtId="0" fontId="10" fillId="2" borderId="12" xfId="3" applyFont="1" applyBorder="1">
      <alignment vertical="center"/>
    </xf>
    <xf numFmtId="0" fontId="10" fillId="2" borderId="13" xfId="3" applyFont="1" applyBorder="1">
      <alignment vertical="center"/>
    </xf>
    <xf numFmtId="0" fontId="10" fillId="2" borderId="14" xfId="3" applyFont="1" applyBorder="1">
      <alignment vertical="center"/>
    </xf>
    <xf numFmtId="9" fontId="6" fillId="0" borderId="9" xfId="0" applyNumberFormat="1" applyFont="1" applyBorder="1">
      <alignment vertical="center"/>
    </xf>
    <xf numFmtId="44" fontId="6" fillId="0" borderId="10" xfId="2" applyFont="1" applyBorder="1">
      <alignment vertical="center"/>
    </xf>
    <xf numFmtId="43" fontId="6" fillId="0" borderId="10" xfId="1" applyFont="1" applyBorder="1">
      <alignment vertical="center"/>
    </xf>
    <xf numFmtId="9" fontId="6" fillId="0" borderId="10" xfId="0" applyNumberFormat="1" applyFont="1" applyBorder="1">
      <alignment vertical="center"/>
    </xf>
    <xf numFmtId="9" fontId="6" fillId="0" borderId="8" xfId="0" applyNumberFormat="1" applyFont="1" applyBorder="1">
      <alignment vertical="center"/>
    </xf>
    <xf numFmtId="44" fontId="6" fillId="0" borderId="0" xfId="2" applyFont="1" applyBorder="1">
      <alignment vertical="center"/>
    </xf>
    <xf numFmtId="43" fontId="6" fillId="0" borderId="0" xfId="1" applyFont="1" applyBorder="1">
      <alignment vertical="center"/>
    </xf>
    <xf numFmtId="9" fontId="6" fillId="0" borderId="0" xfId="0" applyNumberFormat="1" applyFont="1" applyBorder="1">
      <alignment vertical="center"/>
    </xf>
    <xf numFmtId="9" fontId="6" fillId="0" borderId="12" xfId="0" applyNumberFormat="1" applyFont="1" applyBorder="1">
      <alignment vertical="center"/>
    </xf>
    <xf numFmtId="44" fontId="6" fillId="0" borderId="13" xfId="2" applyFont="1" applyBorder="1">
      <alignment vertical="center"/>
    </xf>
    <xf numFmtId="43" fontId="6" fillId="0" borderId="13" xfId="1" applyFont="1" applyBorder="1">
      <alignment vertical="center"/>
    </xf>
    <xf numFmtId="9" fontId="6" fillId="0" borderId="13" xfId="0" applyNumberFormat="1" applyFont="1" applyBorder="1">
      <alignment vertical="center"/>
    </xf>
    <xf numFmtId="44" fontId="6" fillId="5" borderId="8" xfId="6" applyNumberFormat="1" applyFont="1" applyBorder="1">
      <alignment vertical="center"/>
    </xf>
    <xf numFmtId="9" fontId="13" fillId="3" borderId="6" xfId="4" applyNumberFormat="1" applyFont="1" applyBorder="1">
      <alignment vertical="center"/>
    </xf>
    <xf numFmtId="43" fontId="13" fillId="3" borderId="16" xfId="4" applyNumberFormat="1" applyFont="1" applyBorder="1">
      <alignment vertical="center"/>
    </xf>
    <xf numFmtId="9" fontId="12" fillId="2" borderId="6" xfId="3" applyNumberFormat="1" applyFont="1" applyBorder="1">
      <alignment vertical="center"/>
    </xf>
    <xf numFmtId="44" fontId="12" fillId="2" borderId="16" xfId="3" applyNumberFormat="1" applyFont="1" applyBorder="1">
      <alignment vertical="center"/>
    </xf>
    <xf numFmtId="43" fontId="12" fillId="2" borderId="16" xfId="3" applyNumberFormat="1" applyFont="1" applyBorder="1">
      <alignment vertical="center"/>
    </xf>
    <xf numFmtId="44" fontId="12" fillId="2" borderId="17" xfId="3" applyNumberFormat="1" applyFont="1" applyBorder="1">
      <alignment vertical="center"/>
    </xf>
    <xf numFmtId="164" fontId="6" fillId="0" borderId="11" xfId="2" applyNumberFormat="1" applyFont="1" applyBorder="1">
      <alignment vertical="center"/>
    </xf>
    <xf numFmtId="164" fontId="6" fillId="0" borderId="15" xfId="2" applyNumberFormat="1" applyFont="1" applyBorder="1">
      <alignment vertical="center"/>
    </xf>
    <xf numFmtId="164" fontId="6" fillId="0" borderId="14" xfId="2" applyNumberFormat="1" applyFont="1" applyBorder="1">
      <alignment vertical="center"/>
    </xf>
    <xf numFmtId="164" fontId="6" fillId="0" borderId="10" xfId="2" applyNumberFormat="1" applyFont="1" applyBorder="1">
      <alignment vertical="center"/>
    </xf>
    <xf numFmtId="164" fontId="6" fillId="0" borderId="0" xfId="2" applyNumberFormat="1" applyFont="1" applyBorder="1">
      <alignment vertical="center"/>
    </xf>
    <xf numFmtId="164" fontId="6" fillId="0" borderId="13" xfId="2" applyNumberFormat="1" applyFont="1" applyBorder="1">
      <alignment vertical="center"/>
    </xf>
    <xf numFmtId="164" fontId="13" fillId="3" borderId="16" xfId="2" applyNumberFormat="1" applyFont="1" applyFill="1" applyBorder="1">
      <alignment vertical="center"/>
    </xf>
    <xf numFmtId="164" fontId="13" fillId="3" borderId="17" xfId="2" applyNumberFormat="1" applyFont="1" applyFill="1" applyBorder="1">
      <alignment vertical="center"/>
    </xf>
    <xf numFmtId="0" fontId="8" fillId="3" borderId="9" xfId="4" applyFont="1" applyBorder="1" applyAlignment="1">
      <alignment horizontal="center" vertical="center"/>
    </xf>
    <xf numFmtId="0" fontId="8" fillId="3" borderId="10" xfId="4" applyFont="1" applyBorder="1" applyAlignment="1">
      <alignment horizontal="center" vertical="center"/>
    </xf>
    <xf numFmtId="0" fontId="8" fillId="3" borderId="11" xfId="4" applyFont="1" applyBorder="1" applyAlignment="1">
      <alignment horizontal="center" vertical="center"/>
    </xf>
    <xf numFmtId="0" fontId="11" fillId="2" borderId="9" xfId="3" applyFont="1" applyBorder="1" applyAlignment="1">
      <alignment horizontal="center" vertical="center"/>
    </xf>
    <xf numFmtId="0" fontId="11" fillId="2" borderId="10" xfId="3" applyFont="1" applyBorder="1" applyAlignment="1">
      <alignment horizontal="center" vertical="center"/>
    </xf>
    <xf numFmtId="0" fontId="11" fillId="2" borderId="11" xfId="3" applyFont="1" applyBorder="1" applyAlignment="1">
      <alignment horizontal="center" vertical="center"/>
    </xf>
  </cellXfs>
  <cellStyles count="7">
    <cellStyle name="20% - Accent6" xfId="6" builtinId="50"/>
    <cellStyle name="Bad" xfId="4" builtinId="27"/>
    <cellStyle name="Check Cell" xfId="5" builtinId="23"/>
    <cellStyle name="Comma" xfId="1" builtinId="3"/>
    <cellStyle name="Currency" xfId="2" builtinId="4"/>
    <cellStyle name="Good" xfId="3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28576</xdr:colOff>
      <xdr:row>0</xdr:row>
      <xdr:rowOff>0</xdr:rowOff>
    </xdr:from>
    <xdr:to>
      <xdr:col>22</xdr:col>
      <xdr:colOff>123826</xdr:colOff>
      <xdr:row>12</xdr:row>
      <xdr:rowOff>38100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6671B74-A1E4-4620-A766-67E3D99A1A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11051" y="0"/>
          <a:ext cx="2533650" cy="2533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5"/>
  <sheetViews>
    <sheetView tabSelected="1" zoomScaleNormal="100" workbookViewId="0">
      <selection activeCell="S13" sqref="S13"/>
    </sheetView>
  </sheetViews>
  <sheetFormatPr defaultRowHeight="15"/>
  <cols>
    <col min="1" max="2" width="8.85546875" bestFit="1" customWidth="1"/>
    <col min="3" max="3" width="13.5703125" bestFit="1" customWidth="1"/>
    <col min="4" max="4" width="12.42578125" bestFit="1" customWidth="1"/>
    <col min="5" max="5" width="9.140625" bestFit="1" customWidth="1"/>
    <col min="6" max="6" width="10.7109375" bestFit="1" customWidth="1"/>
    <col min="8" max="8" width="10.5703125" bestFit="1" customWidth="1"/>
    <col min="9" max="9" width="8.85546875" bestFit="1" customWidth="1"/>
    <col min="10" max="10" width="10.5703125" bestFit="1" customWidth="1"/>
    <col min="11" max="11" width="8.85546875" bestFit="1" customWidth="1"/>
    <col min="12" max="12" width="12.42578125" bestFit="1" customWidth="1"/>
    <col min="13" max="13" width="8.85546875" bestFit="1" customWidth="1"/>
    <col min="14" max="14" width="10.7109375" bestFit="1" customWidth="1"/>
    <col min="16" max="16" width="10.5703125" bestFit="1" customWidth="1"/>
    <col min="17" max="17" width="8.85546875" bestFit="1" customWidth="1"/>
    <col min="18" max="18" width="10.5703125" bestFit="1" customWidth="1"/>
  </cols>
  <sheetData>
    <row r="1" spans="1:18" ht="27" thickBot="1">
      <c r="A1" s="7" t="s">
        <v>0</v>
      </c>
      <c r="B1" s="8" t="s">
        <v>1</v>
      </c>
      <c r="C1" s="45" t="s">
        <v>2</v>
      </c>
      <c r="D1" s="46"/>
      <c r="E1" s="46"/>
      <c r="F1" s="46"/>
      <c r="G1" s="46"/>
      <c r="H1" s="46"/>
      <c r="I1" s="46"/>
      <c r="J1" s="47"/>
      <c r="K1" s="48" t="s">
        <v>7</v>
      </c>
      <c r="L1" s="49"/>
      <c r="M1" s="49"/>
      <c r="N1" s="49"/>
      <c r="O1" s="49"/>
      <c r="P1" s="49"/>
      <c r="Q1" s="49"/>
      <c r="R1" s="50"/>
    </row>
    <row r="2" spans="1:18" ht="15.75" thickBot="1">
      <c r="A2" s="9">
        <v>2</v>
      </c>
      <c r="B2" s="5">
        <v>2.79</v>
      </c>
      <c r="C2" s="12" t="s">
        <v>3</v>
      </c>
      <c r="D2" s="13" t="s">
        <v>4</v>
      </c>
      <c r="E2" s="13" t="s">
        <v>5</v>
      </c>
      <c r="F2" s="13" t="s">
        <v>6</v>
      </c>
      <c r="G2" s="13"/>
      <c r="H2" s="13"/>
      <c r="I2" s="13"/>
      <c r="J2" s="14"/>
      <c r="K2" s="15"/>
      <c r="L2" s="16"/>
      <c r="M2" s="16"/>
      <c r="N2" s="16"/>
      <c r="O2" s="16"/>
      <c r="P2" s="16"/>
      <c r="Q2" s="16"/>
      <c r="R2" s="17"/>
    </row>
    <row r="3" spans="1:18">
      <c r="A3" s="10">
        <v>2</v>
      </c>
      <c r="B3" s="5">
        <v>1.5</v>
      </c>
      <c r="C3" s="18">
        <v>0.05</v>
      </c>
      <c r="D3" s="40">
        <f>$C$14-($C$14*C3)</f>
        <v>2762.6</v>
      </c>
      <c r="E3" s="20">
        <f>$A$14-($A$14*C3)</f>
        <v>2.5114545454545452</v>
      </c>
      <c r="F3" s="40">
        <f>$C$14-D3+$D$14</f>
        <v>178.40000000000009</v>
      </c>
      <c r="G3" s="21">
        <v>0.55000000000000004</v>
      </c>
      <c r="H3" s="40">
        <f>$C$14-($C$14*G3)</f>
        <v>1308.5999999999999</v>
      </c>
      <c r="I3" s="20">
        <f>$A$14-($A$14*G3)</f>
        <v>1.1896363636363634</v>
      </c>
      <c r="J3" s="37">
        <f>$C$14-H3+$D$14</f>
        <v>1632.4</v>
      </c>
      <c r="K3" s="18">
        <v>-0.05</v>
      </c>
      <c r="L3" s="19">
        <f>$C$14-($C$14*K3)</f>
        <v>3053.4</v>
      </c>
      <c r="M3" s="20">
        <f>$A$14-($A$14*K3)</f>
        <v>2.775818181818182</v>
      </c>
      <c r="N3" s="19">
        <f>-$C$14+L3-$D$14</f>
        <v>112.40000000000009</v>
      </c>
      <c r="O3" s="21">
        <v>-0.55000000000000004</v>
      </c>
      <c r="P3" s="40">
        <f>$C$14-($C$14*O3)</f>
        <v>4507.3999999999996</v>
      </c>
      <c r="Q3" s="20">
        <f>$A$14-($A$14*O3)</f>
        <v>4.0976363636363633</v>
      </c>
      <c r="R3" s="37">
        <f>-$C$14+P3-$D$14</f>
        <v>1566.3999999999996</v>
      </c>
    </row>
    <row r="4" spans="1:18" ht="15.75" thickBot="1">
      <c r="A4" s="10">
        <v>5</v>
      </c>
      <c r="B4" s="5">
        <v>2.9</v>
      </c>
      <c r="C4" s="22">
        <v>0.1</v>
      </c>
      <c r="D4" s="41">
        <f t="shared" ref="D4:D12" si="0">$C$14-($C$14*C4)</f>
        <v>2617.1999999999998</v>
      </c>
      <c r="E4" s="24">
        <f t="shared" ref="E4:E12" si="1">$A$14-($A$14*C4)</f>
        <v>2.3792727272727272</v>
      </c>
      <c r="F4" s="41">
        <f t="shared" ref="F4:F12" si="2">$C$14-D4+$D$14</f>
        <v>323.80000000000018</v>
      </c>
      <c r="G4" s="25">
        <v>0.6</v>
      </c>
      <c r="H4" s="41">
        <f t="shared" ref="H4:H12" si="3">$C$14-($C$14*G4)</f>
        <v>1163.2</v>
      </c>
      <c r="I4" s="24">
        <f t="shared" ref="I4:I11" si="4">$A$14-($A$14*G4)</f>
        <v>1.0574545454545454</v>
      </c>
      <c r="J4" s="38">
        <f t="shared" ref="J4:J12" si="5">$C$14-H4+$D$14</f>
        <v>1777.8</v>
      </c>
      <c r="K4" s="22">
        <v>-0.1</v>
      </c>
      <c r="L4" s="23">
        <f t="shared" ref="L4:L12" si="6">$C$14-($C$14*K4)</f>
        <v>3198.8</v>
      </c>
      <c r="M4" s="24">
        <f t="shared" ref="M4:M12" si="7">$A$14-($A$14*K4)</f>
        <v>2.9079999999999999</v>
      </c>
      <c r="N4" s="23">
        <f t="shared" ref="N4:N12" si="8">-$C$14+L4-$D$14</f>
        <v>257.80000000000018</v>
      </c>
      <c r="O4" s="25">
        <v>-0.6</v>
      </c>
      <c r="P4" s="41">
        <f t="shared" ref="P4:P12" si="9">$C$14-($C$14*O4)</f>
        <v>4652.8</v>
      </c>
      <c r="Q4" s="24">
        <f t="shared" ref="Q4:Q12" si="10">$A$14-($A$14*O4)</f>
        <v>4.2298181818181817</v>
      </c>
      <c r="R4" s="38">
        <f t="shared" ref="R4:R12" si="11">-$C$14+P4-$D$14</f>
        <v>1711.8000000000002</v>
      </c>
    </row>
    <row r="5" spans="1:18" ht="15.75" thickBot="1">
      <c r="A5" s="10">
        <v>2</v>
      </c>
      <c r="B5" s="30">
        <v>3</v>
      </c>
      <c r="C5" s="31">
        <v>0.15</v>
      </c>
      <c r="D5" s="43">
        <f t="shared" si="0"/>
        <v>2471.8000000000002</v>
      </c>
      <c r="E5" s="32">
        <f t="shared" si="1"/>
        <v>2.2470909090909092</v>
      </c>
      <c r="F5" s="44">
        <f t="shared" si="2"/>
        <v>469.19999999999982</v>
      </c>
      <c r="G5" s="25">
        <v>0.65</v>
      </c>
      <c r="H5" s="41">
        <f t="shared" si="3"/>
        <v>1017.8</v>
      </c>
      <c r="I5" s="24">
        <f t="shared" si="4"/>
        <v>0.92527272727272725</v>
      </c>
      <c r="J5" s="38">
        <f t="shared" si="5"/>
        <v>1923.2</v>
      </c>
      <c r="K5" s="22">
        <v>-0.15</v>
      </c>
      <c r="L5" s="23">
        <f t="shared" si="6"/>
        <v>3344.2</v>
      </c>
      <c r="M5" s="24">
        <f t="shared" si="7"/>
        <v>3.0401818181818179</v>
      </c>
      <c r="N5" s="23">
        <f t="shared" si="8"/>
        <v>403.19999999999982</v>
      </c>
      <c r="O5" s="25">
        <v>-0.65</v>
      </c>
      <c r="P5" s="41">
        <f t="shared" si="9"/>
        <v>4798.2</v>
      </c>
      <c r="Q5" s="24">
        <f t="shared" si="10"/>
        <v>4.3620000000000001</v>
      </c>
      <c r="R5" s="38">
        <f t="shared" si="11"/>
        <v>1857.1999999999998</v>
      </c>
    </row>
    <row r="6" spans="1:18">
      <c r="A6" s="10"/>
      <c r="B6" s="5"/>
      <c r="C6" s="22">
        <v>0.2</v>
      </c>
      <c r="D6" s="41">
        <f t="shared" si="0"/>
        <v>2326.4</v>
      </c>
      <c r="E6" s="24">
        <f t="shared" si="1"/>
        <v>2.1149090909090908</v>
      </c>
      <c r="F6" s="41">
        <f t="shared" si="2"/>
        <v>614.59999999999991</v>
      </c>
      <c r="G6" s="25">
        <v>0.7</v>
      </c>
      <c r="H6" s="41">
        <f t="shared" si="3"/>
        <v>872.40000000000009</v>
      </c>
      <c r="I6" s="24">
        <f t="shared" si="4"/>
        <v>0.79309090909090929</v>
      </c>
      <c r="J6" s="38">
        <f t="shared" si="5"/>
        <v>2068.6</v>
      </c>
      <c r="K6" s="22">
        <v>-0.2</v>
      </c>
      <c r="L6" s="23">
        <f t="shared" si="6"/>
        <v>3489.6</v>
      </c>
      <c r="M6" s="24">
        <f t="shared" si="7"/>
        <v>3.1723636363636363</v>
      </c>
      <c r="N6" s="23">
        <f t="shared" si="8"/>
        <v>548.59999999999991</v>
      </c>
      <c r="O6" s="25">
        <v>-0.7</v>
      </c>
      <c r="P6" s="41">
        <f t="shared" si="9"/>
        <v>4943.6000000000004</v>
      </c>
      <c r="Q6" s="24">
        <f t="shared" si="10"/>
        <v>4.4941818181818176</v>
      </c>
      <c r="R6" s="38">
        <f t="shared" si="11"/>
        <v>2002.6000000000004</v>
      </c>
    </row>
    <row r="7" spans="1:18">
      <c r="A7" s="10"/>
      <c r="B7" s="5"/>
      <c r="C7" s="22">
        <v>0.25</v>
      </c>
      <c r="D7" s="41">
        <f t="shared" si="0"/>
        <v>2181</v>
      </c>
      <c r="E7" s="24">
        <f t="shared" si="1"/>
        <v>1.9827272727272727</v>
      </c>
      <c r="F7" s="41">
        <f t="shared" si="2"/>
        <v>760</v>
      </c>
      <c r="G7" s="25">
        <v>0.75</v>
      </c>
      <c r="H7" s="41">
        <f t="shared" si="3"/>
        <v>727</v>
      </c>
      <c r="I7" s="24">
        <f t="shared" si="4"/>
        <v>0.66090909090909089</v>
      </c>
      <c r="J7" s="38">
        <f t="shared" si="5"/>
        <v>2214</v>
      </c>
      <c r="K7" s="22">
        <v>-0.25</v>
      </c>
      <c r="L7" s="23">
        <f t="shared" si="6"/>
        <v>3635</v>
      </c>
      <c r="M7" s="24">
        <f t="shared" si="7"/>
        <v>3.3045454545454547</v>
      </c>
      <c r="N7" s="23">
        <f t="shared" si="8"/>
        <v>694</v>
      </c>
      <c r="O7" s="25">
        <v>-0.75</v>
      </c>
      <c r="P7" s="41">
        <f t="shared" si="9"/>
        <v>5089</v>
      </c>
      <c r="Q7" s="24">
        <f t="shared" si="10"/>
        <v>4.626363636363636</v>
      </c>
      <c r="R7" s="38">
        <f t="shared" si="11"/>
        <v>2148</v>
      </c>
    </row>
    <row r="8" spans="1:18" ht="15.75" thickBot="1">
      <c r="A8" s="10"/>
      <c r="B8" s="5"/>
      <c r="C8" s="22">
        <v>0.3</v>
      </c>
      <c r="D8" s="41">
        <f t="shared" si="0"/>
        <v>2035.6</v>
      </c>
      <c r="E8" s="24">
        <f t="shared" si="1"/>
        <v>1.8505454545454545</v>
      </c>
      <c r="F8" s="41">
        <f t="shared" si="2"/>
        <v>905.40000000000009</v>
      </c>
      <c r="G8" s="25">
        <v>0.8</v>
      </c>
      <c r="H8" s="41">
        <f t="shared" si="3"/>
        <v>581.59999999999991</v>
      </c>
      <c r="I8" s="24">
        <f t="shared" si="4"/>
        <v>0.52872727272727271</v>
      </c>
      <c r="J8" s="38">
        <f t="shared" si="5"/>
        <v>2359.4</v>
      </c>
      <c r="K8" s="22">
        <v>-0.3</v>
      </c>
      <c r="L8" s="23">
        <f t="shared" si="6"/>
        <v>3780.4</v>
      </c>
      <c r="M8" s="24">
        <f t="shared" si="7"/>
        <v>3.4367272727272726</v>
      </c>
      <c r="N8" s="23">
        <f t="shared" si="8"/>
        <v>839.40000000000009</v>
      </c>
      <c r="O8" s="25">
        <v>-0.8</v>
      </c>
      <c r="P8" s="41">
        <f t="shared" si="9"/>
        <v>5234.3999999999996</v>
      </c>
      <c r="Q8" s="24">
        <f t="shared" si="10"/>
        <v>4.7585454545454544</v>
      </c>
      <c r="R8" s="38">
        <f t="shared" si="11"/>
        <v>2293.3999999999996</v>
      </c>
    </row>
    <row r="9" spans="1:18" ht="15.75" thickBot="1">
      <c r="A9" s="10"/>
      <c r="B9" s="5"/>
      <c r="C9" s="22">
        <v>0.35</v>
      </c>
      <c r="D9" s="41">
        <f t="shared" si="0"/>
        <v>1890.2</v>
      </c>
      <c r="E9" s="24">
        <f t="shared" si="1"/>
        <v>1.7183636363636365</v>
      </c>
      <c r="F9" s="41">
        <f t="shared" si="2"/>
        <v>1050.8</v>
      </c>
      <c r="G9" s="25">
        <v>0.85</v>
      </c>
      <c r="H9" s="41">
        <f t="shared" si="3"/>
        <v>436.20000000000027</v>
      </c>
      <c r="I9" s="24">
        <f t="shared" si="4"/>
        <v>0.39654545454545476</v>
      </c>
      <c r="J9" s="38">
        <f t="shared" si="5"/>
        <v>2504.7999999999997</v>
      </c>
      <c r="K9" s="33">
        <v>-0.35</v>
      </c>
      <c r="L9" s="34">
        <f t="shared" si="6"/>
        <v>3925.8</v>
      </c>
      <c r="M9" s="35">
        <f t="shared" si="7"/>
        <v>3.5689090909090906</v>
      </c>
      <c r="N9" s="36">
        <f t="shared" si="8"/>
        <v>984.80000000000018</v>
      </c>
      <c r="O9" s="25">
        <v>-0.85</v>
      </c>
      <c r="P9" s="41">
        <f t="shared" si="9"/>
        <v>5379.7999999999993</v>
      </c>
      <c r="Q9" s="24">
        <f t="shared" si="10"/>
        <v>4.8907272727272719</v>
      </c>
      <c r="R9" s="38">
        <f t="shared" si="11"/>
        <v>2438.7999999999993</v>
      </c>
    </row>
    <row r="10" spans="1:18">
      <c r="A10" s="10"/>
      <c r="B10" s="5"/>
      <c r="C10" s="22">
        <v>0.4</v>
      </c>
      <c r="D10" s="41">
        <f t="shared" si="0"/>
        <v>1744.8</v>
      </c>
      <c r="E10" s="24">
        <f t="shared" si="1"/>
        <v>1.5861818181818181</v>
      </c>
      <c r="F10" s="41">
        <f t="shared" si="2"/>
        <v>1196.2</v>
      </c>
      <c r="G10" s="25">
        <v>0.9</v>
      </c>
      <c r="H10" s="41">
        <f t="shared" si="3"/>
        <v>290.79999999999973</v>
      </c>
      <c r="I10" s="24">
        <f t="shared" si="4"/>
        <v>0.26436363636363636</v>
      </c>
      <c r="J10" s="38">
        <f t="shared" si="5"/>
        <v>2650.2000000000003</v>
      </c>
      <c r="K10" s="22">
        <v>-0.4</v>
      </c>
      <c r="L10" s="23">
        <f t="shared" si="6"/>
        <v>4071.2</v>
      </c>
      <c r="M10" s="24">
        <f t="shared" si="7"/>
        <v>3.701090909090909</v>
      </c>
      <c r="N10" s="23">
        <f t="shared" si="8"/>
        <v>1130.1999999999998</v>
      </c>
      <c r="O10" s="25">
        <v>-0.9</v>
      </c>
      <c r="P10" s="41">
        <f t="shared" si="9"/>
        <v>5525.2000000000007</v>
      </c>
      <c r="Q10" s="24">
        <f t="shared" si="10"/>
        <v>5.0229090909090903</v>
      </c>
      <c r="R10" s="38">
        <f t="shared" si="11"/>
        <v>2584.2000000000007</v>
      </c>
    </row>
    <row r="11" spans="1:18">
      <c r="A11" s="10"/>
      <c r="B11" s="5"/>
      <c r="C11" s="22">
        <v>0.45</v>
      </c>
      <c r="D11" s="41">
        <f t="shared" si="0"/>
        <v>1599.3999999999999</v>
      </c>
      <c r="E11" s="24">
        <f t="shared" si="1"/>
        <v>1.454</v>
      </c>
      <c r="F11" s="41">
        <f t="shared" si="2"/>
        <v>1341.6000000000001</v>
      </c>
      <c r="G11" s="25">
        <v>0.94999999999999896</v>
      </c>
      <c r="H11" s="41">
        <f t="shared" si="3"/>
        <v>145.40000000000282</v>
      </c>
      <c r="I11" s="24">
        <f t="shared" si="4"/>
        <v>0.13218181818182106</v>
      </c>
      <c r="J11" s="38">
        <f t="shared" si="5"/>
        <v>2795.5999999999972</v>
      </c>
      <c r="K11" s="22">
        <v>-0.45</v>
      </c>
      <c r="L11" s="23">
        <f t="shared" si="6"/>
        <v>4216.6000000000004</v>
      </c>
      <c r="M11" s="24">
        <f t="shared" si="7"/>
        <v>3.8332727272727274</v>
      </c>
      <c r="N11" s="23">
        <f t="shared" si="8"/>
        <v>1275.6000000000004</v>
      </c>
      <c r="O11" s="25">
        <v>-0.94999999999999896</v>
      </c>
      <c r="P11" s="41">
        <f t="shared" si="9"/>
        <v>5670.5999999999967</v>
      </c>
      <c r="Q11" s="24">
        <f t="shared" si="10"/>
        <v>5.1550909090909061</v>
      </c>
      <c r="R11" s="38">
        <f t="shared" si="11"/>
        <v>2729.5999999999967</v>
      </c>
    </row>
    <row r="12" spans="1:18" ht="15.75" thickBot="1">
      <c r="A12" s="11"/>
      <c r="B12" s="6"/>
      <c r="C12" s="26">
        <v>0.5</v>
      </c>
      <c r="D12" s="42">
        <f t="shared" si="0"/>
        <v>1454</v>
      </c>
      <c r="E12" s="28">
        <f t="shared" si="1"/>
        <v>1.3218181818181818</v>
      </c>
      <c r="F12" s="42">
        <f t="shared" si="2"/>
        <v>1487</v>
      </c>
      <c r="G12" s="29">
        <v>0.999999999999999</v>
      </c>
      <c r="H12" s="42">
        <f t="shared" si="3"/>
        <v>0</v>
      </c>
      <c r="I12" s="28">
        <f>$A$14-($A$14*G12)</f>
        <v>0</v>
      </c>
      <c r="J12" s="39">
        <f t="shared" si="5"/>
        <v>2941</v>
      </c>
      <c r="K12" s="26">
        <v>-0.5</v>
      </c>
      <c r="L12" s="27">
        <f t="shared" si="6"/>
        <v>4362</v>
      </c>
      <c r="M12" s="28">
        <f t="shared" si="7"/>
        <v>3.9654545454545453</v>
      </c>
      <c r="N12" s="27">
        <f t="shared" si="8"/>
        <v>1421</v>
      </c>
      <c r="O12" s="29">
        <v>-0.999999999999999</v>
      </c>
      <c r="P12" s="42">
        <f t="shared" si="9"/>
        <v>5815.9999999999973</v>
      </c>
      <c r="Q12" s="28">
        <f t="shared" si="10"/>
        <v>5.2872727272727245</v>
      </c>
      <c r="R12" s="39">
        <f t="shared" si="11"/>
        <v>2874.9999999999973</v>
      </c>
    </row>
    <row r="13" spans="1:18" ht="15.75" thickBot="1">
      <c r="A13" s="4" t="s">
        <v>8</v>
      </c>
      <c r="B13" s="4" t="s">
        <v>9</v>
      </c>
      <c r="C13" s="4" t="s">
        <v>10</v>
      </c>
      <c r="D13" s="4" t="s">
        <v>11</v>
      </c>
      <c r="E13" s="4" t="s">
        <v>12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18" ht="16.5" thickTop="1" thickBot="1">
      <c r="A14" s="3">
        <f>((A2*B2)+(A3*B3)+(A4*B4)+(A5*B5)+(A6*B6)+(A7*B7)+(A8*B8)+(A9*B9)+(A10*B10)+(A11*B11)+(A12*B12))/B14</f>
        <v>2.6436363636363636</v>
      </c>
      <c r="B14" s="2">
        <f>SUM(A2:A12)</f>
        <v>11</v>
      </c>
      <c r="C14" s="3">
        <f>A14*B14*100</f>
        <v>2908</v>
      </c>
      <c r="D14" s="3">
        <f>SUM(A2:A12)*3</f>
        <v>33</v>
      </c>
      <c r="E14" s="3">
        <f>A14+(D14/100/B14)</f>
        <v>2.6736363636363634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18" ht="15.75" thickTop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</sheetData>
  <mergeCells count="2">
    <mergeCell ref="C1:J1"/>
    <mergeCell ref="K1:R1"/>
  </mergeCells>
  <phoneticPr fontId="5" type="noConversion"/>
  <conditionalFormatting sqref="C3:C12">
    <cfRule type="colorScale" priority="16">
      <colorScale>
        <cfvo type="min"/>
        <cfvo type="max"/>
        <color rgb="FFFCFCFF"/>
        <color rgb="FFF8696B"/>
      </colorScale>
    </cfRule>
  </conditionalFormatting>
  <conditionalFormatting sqref="D3:D12">
    <cfRule type="colorScale" priority="15">
      <colorScale>
        <cfvo type="min"/>
        <cfvo type="max"/>
        <color rgb="FFF8696B"/>
        <color rgb="FFFCFCFF"/>
      </colorScale>
    </cfRule>
  </conditionalFormatting>
  <conditionalFormatting sqref="E3:E12">
    <cfRule type="colorScale" priority="14">
      <colorScale>
        <cfvo type="min"/>
        <cfvo type="max"/>
        <color rgb="FFF8696B"/>
        <color rgb="FFFCFCFF"/>
      </colorScale>
    </cfRule>
  </conditionalFormatting>
  <conditionalFormatting sqref="F3:F12">
    <cfRule type="colorScale" priority="13">
      <colorScale>
        <cfvo type="min"/>
        <cfvo type="max"/>
        <color rgb="FFFCFCFF"/>
        <color rgb="FFF8696B"/>
      </colorScale>
    </cfRule>
  </conditionalFormatting>
  <conditionalFormatting sqref="K3:K12">
    <cfRule type="colorScale" priority="12">
      <colorScale>
        <cfvo type="min"/>
        <cfvo type="max"/>
        <color rgb="FF63BE7B"/>
        <color rgb="FFFCFCFF"/>
      </colorScale>
    </cfRule>
  </conditionalFormatting>
  <conditionalFormatting sqref="L3:L12">
    <cfRule type="colorScale" priority="11">
      <colorScale>
        <cfvo type="min"/>
        <cfvo type="max"/>
        <color rgb="FFFCFCFF"/>
        <color rgb="FF63BE7B"/>
      </colorScale>
    </cfRule>
  </conditionalFormatting>
  <conditionalFormatting sqref="M3:M12">
    <cfRule type="colorScale" priority="10">
      <colorScale>
        <cfvo type="min"/>
        <cfvo type="max"/>
        <color rgb="FFFCFCFF"/>
        <color rgb="FF63BE7B"/>
      </colorScale>
    </cfRule>
  </conditionalFormatting>
  <conditionalFormatting sqref="N3:N12">
    <cfRule type="colorScale" priority="9">
      <colorScale>
        <cfvo type="min"/>
        <cfvo type="max"/>
        <color rgb="FFFCFCFF"/>
        <color rgb="FF63BE7B"/>
      </colorScale>
    </cfRule>
  </conditionalFormatting>
  <conditionalFormatting sqref="C3:C12 G3:G12">
    <cfRule type="colorScale" priority="8">
      <colorScale>
        <cfvo type="min"/>
        <cfvo type="max"/>
        <color rgb="FFFCFCFF"/>
        <color rgb="FFF8696B"/>
      </colorScale>
    </cfRule>
  </conditionalFormatting>
  <conditionalFormatting sqref="D3:D12 H3:H12">
    <cfRule type="colorScale" priority="7">
      <colorScale>
        <cfvo type="min"/>
        <cfvo type="max"/>
        <color rgb="FFF8696B"/>
        <color rgb="FFFCFCFF"/>
      </colorScale>
    </cfRule>
  </conditionalFormatting>
  <conditionalFormatting sqref="E3:E12 I3:I12">
    <cfRule type="colorScale" priority="6">
      <colorScale>
        <cfvo type="min"/>
        <cfvo type="max"/>
        <color rgb="FFF8696B"/>
        <color rgb="FFFCFCFF"/>
      </colorScale>
    </cfRule>
  </conditionalFormatting>
  <conditionalFormatting sqref="F3:F12 J3:J12">
    <cfRule type="colorScale" priority="5">
      <colorScale>
        <cfvo type="min"/>
        <cfvo type="max"/>
        <color rgb="FFFCFCFF"/>
        <color rgb="FFF8696B"/>
      </colorScale>
    </cfRule>
  </conditionalFormatting>
  <conditionalFormatting sqref="K3:K12 O3:O12">
    <cfRule type="colorScale" priority="4">
      <colorScale>
        <cfvo type="min"/>
        <cfvo type="max"/>
        <color rgb="FF63BE7B"/>
        <color rgb="FFFCFCFF"/>
      </colorScale>
    </cfRule>
  </conditionalFormatting>
  <conditionalFormatting sqref="L3:L12 P3:P12">
    <cfRule type="colorScale" priority="3">
      <colorScale>
        <cfvo type="min"/>
        <cfvo type="max"/>
        <color rgb="FFFCFCFF"/>
        <color rgb="FF63BE7B"/>
      </colorScale>
    </cfRule>
  </conditionalFormatting>
  <conditionalFormatting sqref="M3:M12 Q3:Q12">
    <cfRule type="colorScale" priority="2">
      <colorScale>
        <cfvo type="min"/>
        <cfvo type="max"/>
        <color rgb="FFFCFCFF"/>
        <color rgb="FF63BE7B"/>
      </colorScale>
    </cfRule>
  </conditionalFormatting>
  <conditionalFormatting sqref="N3:N12 R3:R12">
    <cfRule type="colorScale" priority="1">
      <colorScale>
        <cfvo type="min"/>
        <cfvo type="max"/>
        <color rgb="FFFCFCFF"/>
        <color rgb="FF63BE7B"/>
      </colorScale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</dc:creator>
  <cp:lastModifiedBy>jarenlove</cp:lastModifiedBy>
  <dcterms:created xsi:type="dcterms:W3CDTF">2020-05-13T12:51:36Z</dcterms:created>
  <dcterms:modified xsi:type="dcterms:W3CDTF">2020-05-13T14:43:12Z</dcterms:modified>
</cp:coreProperties>
</file>